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610" windowHeight="9975" activeTab="0"/>
  </bookViews>
  <sheets>
    <sheet name="смета_ГОС_2023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<sst xmlns="http://schemas.openxmlformats.org/spreadsheetml/2006/main" count="64" uniqueCount="64">
  <si>
    <t>Протокол Общего собрания</t>
  </si>
  <si>
    <t xml:space="preserve">  У Т В Е Р Ж Д Е Н О</t>
  </si>
  <si>
    <t>№ п.п.</t>
  </si>
  <si>
    <t>Наименование статьи</t>
  </si>
  <si>
    <t>Сумма за квартал</t>
  </si>
  <si>
    <t>Сумма за год</t>
  </si>
  <si>
    <t>Текущие поступления</t>
  </si>
  <si>
    <t>1</t>
  </si>
  <si>
    <t>1.1</t>
  </si>
  <si>
    <t>1.2</t>
  </si>
  <si>
    <t>Вступительные взносы</t>
  </si>
  <si>
    <t>Итого поступления</t>
  </si>
  <si>
    <t>2</t>
  </si>
  <si>
    <t>Текущие расходы</t>
  </si>
  <si>
    <t>2.1</t>
  </si>
  <si>
    <t>2.2</t>
  </si>
  <si>
    <t>2.3</t>
  </si>
  <si>
    <t>2.4</t>
  </si>
  <si>
    <t>2.5</t>
  </si>
  <si>
    <t>2.6</t>
  </si>
  <si>
    <t>2.7</t>
  </si>
  <si>
    <t>1.3</t>
  </si>
  <si>
    <t>Фонд оплаты труда</t>
  </si>
  <si>
    <t>Аренда, содержание помещений и др. имущества</t>
  </si>
  <si>
    <t>Начисления во внебюджетные фонды</t>
  </si>
  <si>
    <t>в том числе:</t>
  </si>
  <si>
    <t>2.4.1</t>
  </si>
  <si>
    <t>2.4.2</t>
  </si>
  <si>
    <t>2.4.4</t>
  </si>
  <si>
    <t>2.4.5</t>
  </si>
  <si>
    <t>2.4.6</t>
  </si>
  <si>
    <t>Национальное объединение проектировщиков</t>
  </si>
  <si>
    <t>Расходы на обязательный ежегодный аудит</t>
  </si>
  <si>
    <t>Резерв Партнерства на непредвиденные расходы</t>
  </si>
  <si>
    <t>3</t>
  </si>
  <si>
    <t>Экономия средств</t>
  </si>
  <si>
    <t>3.1</t>
  </si>
  <si>
    <t>Разница между поступлениями и расходами</t>
  </si>
  <si>
    <t>Итого расходы</t>
  </si>
  <si>
    <t>Услуги банка и обслуживание ПО (1С; Консультант +; база данных  и т.д.)</t>
  </si>
  <si>
    <t>Канцтовары, полиграфия и содержание оргтехники</t>
  </si>
  <si>
    <t>Иные расходы (почта, нотариус, гос пошлины и пр.)</t>
  </si>
  <si>
    <t>Представительские расходы (обслуживание конференций и прочих мероприятий; кофе-брейки, раздаточные материалы, подарки и пр.)</t>
  </si>
  <si>
    <t>2.4.7</t>
  </si>
  <si>
    <t>Командировочные расходы</t>
  </si>
  <si>
    <t>2.8</t>
  </si>
  <si>
    <t>Оплата услуг связи (интернет,телефония)</t>
  </si>
  <si>
    <t>Публикация в СМИ, PR-поддержка и обслуживание сайта</t>
  </si>
  <si>
    <t>Запланированы расходы по п.2.5 в размере 700 тыс.руб., остальные 300 тыс.руб………</t>
  </si>
  <si>
    <t>Предусмотрено перераспределение средств по статьям в размере не более 20%</t>
  </si>
  <si>
    <t>2.4.9</t>
  </si>
  <si>
    <t>Целевые расходы на текущую деятельность</t>
  </si>
  <si>
    <t>Долги по членским взносам:</t>
  </si>
  <si>
    <t>1.4</t>
  </si>
  <si>
    <t>2.4.8</t>
  </si>
  <si>
    <t>Выплаты учредителям</t>
  </si>
  <si>
    <t xml:space="preserve">на 2023 год </t>
  </si>
  <si>
    <t xml:space="preserve">Ежемесячные членские взносы </t>
  </si>
  <si>
    <t>Целевые взносы</t>
  </si>
  <si>
    <t>1.5</t>
  </si>
  <si>
    <t>Смета доходов и расходов СП "Экспертные организации электроэнергетики"</t>
  </si>
  <si>
    <t>Остаток целевых средств с 2022 года</t>
  </si>
  <si>
    <t>Резерв на выплату отпусков в 2023 году</t>
  </si>
  <si>
    <t>№37/2023 от "23" мая 2023г.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</si>
</sst>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#,##0.00_р_."/>
    <numFmt numFmtId="178" formatCode="#,##0.00\ &quot;₽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4"/>
      <color rgb="FF000000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right"/>
    </xf>
    <xf numFmtId="49" fontId="41" fillId="0" borderId="0" xfId="0" applyNumberFormat="1" applyFont="1" applyAlignment="1">
      <alignment/>
    </xf>
    <xf numFmtId="0" fontId="41" fillId="0" borderId="10" xfId="0" applyFont="1" applyBorder="1" applyAlignment="1">
      <alignment/>
    </xf>
    <xf numFmtId="177" fontId="41" fillId="0" borderId="0" xfId="0" applyNumberFormat="1" applyFont="1" applyAlignment="1">
      <alignment/>
    </xf>
    <xf numFmtId="49" fontId="44" fillId="0" borderId="11" xfId="0" applyNumberFormat="1" applyFont="1" applyBorder="1" applyAlignment="1">
      <alignment/>
    </xf>
    <xf numFmtId="49" fontId="41" fillId="0" borderId="12" xfId="0" applyNumberFormat="1" applyFont="1" applyBorder="1" applyAlignment="1">
      <alignment/>
    </xf>
    <xf numFmtId="177" fontId="41" fillId="0" borderId="13" xfId="0" applyNumberFormat="1" applyFont="1" applyBorder="1" applyAlignment="1">
      <alignment/>
    </xf>
    <xf numFmtId="49" fontId="41" fillId="0" borderId="14" xfId="0" applyNumberFormat="1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49" fontId="44" fillId="0" borderId="17" xfId="0" applyNumberFormat="1" applyFont="1" applyBorder="1" applyAlignment="1">
      <alignment/>
    </xf>
    <xf numFmtId="49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177" fontId="41" fillId="0" borderId="0" xfId="0" applyNumberFormat="1" applyFont="1" applyBorder="1" applyAlignment="1">
      <alignment/>
    </xf>
    <xf numFmtId="49" fontId="41" fillId="0" borderId="11" xfId="0" applyNumberFormat="1" applyFont="1" applyBorder="1" applyAlignment="1">
      <alignment/>
    </xf>
    <xf numFmtId="0" fontId="46" fillId="0" borderId="10" xfId="0" applyFont="1" applyBorder="1" applyAlignment="1">
      <alignment wrapText="1"/>
    </xf>
    <xf numFmtId="49" fontId="45" fillId="0" borderId="12" xfId="0" applyNumberFormat="1" applyFont="1" applyBorder="1" applyAlignment="1">
      <alignment/>
    </xf>
    <xf numFmtId="49" fontId="45" fillId="0" borderId="12" xfId="0" applyNumberFormat="1" applyFont="1" applyBorder="1" applyAlignment="1">
      <alignment vertical="center"/>
    </xf>
    <xf numFmtId="0" fontId="41" fillId="33" borderId="10" xfId="0" applyFont="1" applyFill="1" applyBorder="1" applyAlignment="1">
      <alignment/>
    </xf>
    <xf numFmtId="0" fontId="41" fillId="33" borderId="18" xfId="0" applyFont="1" applyFill="1" applyBorder="1" applyAlignment="1">
      <alignment/>
    </xf>
    <xf numFmtId="177" fontId="45" fillId="0" borderId="19" xfId="0" applyNumberFormat="1" applyFont="1" applyBorder="1" applyAlignment="1">
      <alignment horizontal="center" vertical="center"/>
    </xf>
    <xf numFmtId="177" fontId="41" fillId="0" borderId="10" xfId="0" applyNumberFormat="1" applyFont="1" applyBorder="1" applyAlignment="1">
      <alignment horizontal="center"/>
    </xf>
    <xf numFmtId="177" fontId="41" fillId="0" borderId="19" xfId="0" applyNumberFormat="1" applyFont="1" applyBorder="1" applyAlignment="1">
      <alignment horizontal="center"/>
    </xf>
    <xf numFmtId="177" fontId="41" fillId="33" borderId="10" xfId="0" applyNumberFormat="1" applyFont="1" applyFill="1" applyBorder="1" applyAlignment="1">
      <alignment horizontal="center"/>
    </xf>
    <xf numFmtId="177" fontId="41" fillId="33" borderId="20" xfId="0" applyNumberFormat="1" applyFont="1" applyFill="1" applyBorder="1" applyAlignment="1">
      <alignment horizontal="center"/>
    </xf>
    <xf numFmtId="177" fontId="41" fillId="33" borderId="18" xfId="0" applyNumberFormat="1" applyFont="1" applyFill="1" applyBorder="1" applyAlignment="1">
      <alignment horizontal="center"/>
    </xf>
    <xf numFmtId="177" fontId="44" fillId="0" borderId="13" xfId="0" applyNumberFormat="1" applyFont="1" applyBorder="1" applyAlignment="1">
      <alignment horizontal="center"/>
    </xf>
    <xf numFmtId="177" fontId="41" fillId="0" borderId="10" xfId="0" applyNumberFormat="1" applyFont="1" applyBorder="1" applyAlignment="1">
      <alignment horizontal="center" vertical="center"/>
    </xf>
    <xf numFmtId="177" fontId="41" fillId="0" borderId="19" xfId="0" applyNumberFormat="1" applyFont="1" applyBorder="1" applyAlignment="1">
      <alignment horizontal="center" vertical="center"/>
    </xf>
    <xf numFmtId="177" fontId="41" fillId="33" borderId="10" xfId="0" applyNumberFormat="1" applyFont="1" applyFill="1" applyBorder="1" applyAlignment="1">
      <alignment horizontal="center" vertical="center"/>
    </xf>
    <xf numFmtId="177" fontId="45" fillId="0" borderId="10" xfId="0" applyNumberFormat="1" applyFont="1" applyBorder="1" applyAlignment="1">
      <alignment horizontal="center" vertical="center"/>
    </xf>
    <xf numFmtId="177" fontId="41" fillId="33" borderId="19" xfId="0" applyNumberFormat="1" applyFont="1" applyFill="1" applyBorder="1" applyAlignment="1">
      <alignment horizontal="center" vertical="center"/>
    </xf>
    <xf numFmtId="0" fontId="44" fillId="0" borderId="13" xfId="0" applyFont="1" applyBorder="1" applyAlignment="1">
      <alignment horizontal="left" vertical="center"/>
    </xf>
    <xf numFmtId="177" fontId="41" fillId="0" borderId="21" xfId="0" applyNumberFormat="1" applyFont="1" applyBorder="1" applyAlignment="1">
      <alignment horizontal="center"/>
    </xf>
    <xf numFmtId="177" fontId="41" fillId="0" borderId="21" xfId="0" applyNumberFormat="1" applyFont="1" applyBorder="1" applyAlignment="1">
      <alignment horizontal="center" vertical="center"/>
    </xf>
    <xf numFmtId="177" fontId="41" fillId="0" borderId="13" xfId="0" applyNumberFormat="1" applyFont="1" applyBorder="1" applyAlignment="1">
      <alignment horizontal="center" vertical="center"/>
    </xf>
    <xf numFmtId="49" fontId="41" fillId="0" borderId="22" xfId="0" applyNumberFormat="1" applyFont="1" applyBorder="1" applyAlignment="1">
      <alignment vertical="center"/>
    </xf>
    <xf numFmtId="177" fontId="47" fillId="0" borderId="21" xfId="0" applyNumberFormat="1" applyFont="1" applyBorder="1" applyAlignment="1">
      <alignment horizontal="center" vertical="center"/>
    </xf>
    <xf numFmtId="177" fontId="41" fillId="0" borderId="20" xfId="0" applyNumberFormat="1" applyFont="1" applyBorder="1" applyAlignment="1">
      <alignment horizontal="center"/>
    </xf>
    <xf numFmtId="0" fontId="48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49" fontId="44" fillId="0" borderId="22" xfId="0" applyNumberFormat="1" applyFont="1" applyBorder="1" applyAlignment="1">
      <alignment horizontal="left"/>
    </xf>
    <xf numFmtId="49" fontId="44" fillId="0" borderId="13" xfId="0" applyNumberFormat="1" applyFont="1" applyBorder="1" applyAlignment="1">
      <alignment horizontal="left"/>
    </xf>
    <xf numFmtId="0" fontId="41" fillId="0" borderId="23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49" fontId="41" fillId="0" borderId="0" xfId="0" applyNumberFormat="1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76200</xdr:rowOff>
    </xdr:from>
    <xdr:to>
      <xdr:col>2</xdr:col>
      <xdr:colOff>2057400</xdr:colOff>
      <xdr:row>5</xdr:row>
      <xdr:rowOff>133350</xdr:rowOff>
    </xdr:to>
    <xdr:pic>
      <xdr:nvPicPr>
        <xdr:cNvPr id="1" name="Рисунок 1" descr="C:\Documents and Settings\Admin\Рабочий стол\Logo\Logo_rus_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0"/>
          <a:ext cx="2590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0</xdr:row>
      <xdr:rowOff>161925</xdr:rowOff>
    </xdr:from>
    <xdr:to>
      <xdr:col>2</xdr:col>
      <xdr:colOff>2276475</xdr:colOff>
      <xdr:row>5</xdr:row>
      <xdr:rowOff>200025</xdr:rowOff>
    </xdr:to>
    <xdr:pic>
      <xdr:nvPicPr>
        <xdr:cNvPr id="2" name="Рисунок 1" descr="C:\Documents and Settings\Admin\Рабочий стол\Logo\Logo_rus_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61925"/>
          <a:ext cx="2590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0</xdr:row>
      <xdr:rowOff>228600</xdr:rowOff>
    </xdr:from>
    <xdr:to>
      <xdr:col>2</xdr:col>
      <xdr:colOff>2143125</xdr:colOff>
      <xdr:row>6</xdr:row>
      <xdr:rowOff>28575</xdr:rowOff>
    </xdr:to>
    <xdr:pic>
      <xdr:nvPicPr>
        <xdr:cNvPr id="3" name="Рисунок 1" descr="C:\Documents and Settings\Admin\Рабочий стол\Logo\Logo_rus_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28600"/>
          <a:ext cx="2590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6"/>
  <sheetViews>
    <sheetView tabSelected="1" zoomScale="80" zoomScaleNormal="80" zoomScalePageLayoutView="0" workbookViewId="0" topLeftCell="A1">
      <selection activeCell="C9" sqref="C9"/>
    </sheetView>
  </sheetViews>
  <sheetFormatPr defaultColWidth="9.140625" defaultRowHeight="15"/>
  <cols>
    <col min="1" max="1" width="4.00390625" style="1" customWidth="1"/>
    <col min="2" max="2" width="8.57421875" style="5" customWidth="1"/>
    <col min="3" max="3" width="70.57421875" style="1" customWidth="1"/>
    <col min="4" max="4" width="23.8515625" style="1" customWidth="1"/>
    <col min="5" max="5" width="24.28125" style="1" customWidth="1"/>
    <col min="6" max="6" width="19.28125" style="1" customWidth="1"/>
    <col min="7" max="7" width="35.57421875" style="1" customWidth="1"/>
    <col min="8" max="16384" width="9.140625" style="1" customWidth="1"/>
  </cols>
  <sheetData>
    <row r="2" spans="4:5" ht="23.25">
      <c r="D2" s="45" t="s">
        <v>1</v>
      </c>
      <c r="E2" s="45"/>
    </row>
    <row r="4" spans="4:5" ht="20.25">
      <c r="D4" s="3" t="s">
        <v>0</v>
      </c>
      <c r="E4" s="3"/>
    </row>
    <row r="6" spans="3:5" ht="18.75">
      <c r="C6" s="46" t="s">
        <v>63</v>
      </c>
      <c r="D6" s="46"/>
      <c r="E6" s="46"/>
    </row>
    <row r="7" spans="4:5" ht="18.75">
      <c r="D7" s="2"/>
      <c r="E7" s="2"/>
    </row>
    <row r="9" spans="3:5" ht="18.75">
      <c r="C9" s="4"/>
      <c r="D9" s="4"/>
      <c r="E9" s="4"/>
    </row>
    <row r="11" spans="2:5" ht="20.25">
      <c r="B11" s="47" t="s">
        <v>60</v>
      </c>
      <c r="C11" s="47"/>
      <c r="D11" s="47"/>
      <c r="E11" s="47"/>
    </row>
    <row r="12" spans="2:5" ht="20.25">
      <c r="B12" s="47" t="s">
        <v>56</v>
      </c>
      <c r="C12" s="47"/>
      <c r="D12" s="47"/>
      <c r="E12" s="47"/>
    </row>
    <row r="13" ht="19.5" thickBot="1"/>
    <row r="14" spans="2:5" s="2" customFormat="1" ht="19.5" thickBot="1">
      <c r="B14" s="11" t="s">
        <v>2</v>
      </c>
      <c r="C14" s="12" t="s">
        <v>3</v>
      </c>
      <c r="D14" s="12" t="s">
        <v>4</v>
      </c>
      <c r="E14" s="13" t="s">
        <v>5</v>
      </c>
    </row>
    <row r="15" spans="2:6" ht="18.75">
      <c r="B15" s="8" t="s">
        <v>7</v>
      </c>
      <c r="C15" s="48" t="s">
        <v>6</v>
      </c>
      <c r="D15" s="48"/>
      <c r="E15" s="49"/>
      <c r="F15" s="7"/>
    </row>
    <row r="16" spans="2:6" ht="18.75">
      <c r="B16" s="9" t="s">
        <v>8</v>
      </c>
      <c r="C16" s="6" t="s">
        <v>57</v>
      </c>
      <c r="D16" s="27">
        <v>1561500</v>
      </c>
      <c r="E16" s="28">
        <f>D16*4</f>
        <v>6246000</v>
      </c>
      <c r="F16" s="7"/>
    </row>
    <row r="17" spans="2:6" ht="18.75">
      <c r="B17" s="9" t="s">
        <v>9</v>
      </c>
      <c r="C17" s="6" t="s">
        <v>10</v>
      </c>
      <c r="D17" s="27">
        <v>25000</v>
      </c>
      <c r="E17" s="28">
        <v>100000</v>
      </c>
      <c r="F17" s="7"/>
    </row>
    <row r="18" spans="2:6" ht="18.75">
      <c r="B18" s="9" t="s">
        <v>21</v>
      </c>
      <c r="C18" s="6" t="s">
        <v>58</v>
      </c>
      <c r="D18" s="27"/>
      <c r="E18" s="44">
        <v>146250</v>
      </c>
      <c r="F18" s="7"/>
    </row>
    <row r="19" spans="2:6" ht="18.75">
      <c r="B19" s="9" t="s">
        <v>53</v>
      </c>
      <c r="C19" s="24" t="s">
        <v>61</v>
      </c>
      <c r="D19" s="29"/>
      <c r="E19" s="30">
        <v>7120.25</v>
      </c>
      <c r="F19" s="7"/>
    </row>
    <row r="20" spans="2:6" ht="18.75">
      <c r="B20" s="9" t="s">
        <v>59</v>
      </c>
      <c r="C20" s="25" t="s">
        <v>52</v>
      </c>
      <c r="D20" s="31"/>
      <c r="E20" s="30">
        <v>941875</v>
      </c>
      <c r="F20" s="7"/>
    </row>
    <row r="21" spans="2:6" ht="19.5" thickBot="1">
      <c r="B21" s="50" t="s">
        <v>11</v>
      </c>
      <c r="C21" s="51"/>
      <c r="D21" s="32"/>
      <c r="E21" s="39">
        <f>E16+E17+E18+E19+E20</f>
        <v>7441245.25</v>
      </c>
      <c r="F21" s="7"/>
    </row>
    <row r="22" spans="2:6" ht="18.75">
      <c r="B22" s="20" t="s">
        <v>12</v>
      </c>
      <c r="C22" s="52" t="s">
        <v>13</v>
      </c>
      <c r="D22" s="52"/>
      <c r="E22" s="53"/>
      <c r="F22" s="7"/>
    </row>
    <row r="23" spans="2:6" ht="18.75">
      <c r="B23" s="9" t="s">
        <v>14</v>
      </c>
      <c r="C23" s="6" t="s">
        <v>22</v>
      </c>
      <c r="D23" s="33">
        <v>655870.53</v>
      </c>
      <c r="E23" s="34">
        <f>D23*4</f>
        <v>2623482.12</v>
      </c>
      <c r="F23" s="7"/>
    </row>
    <row r="24" spans="2:6" ht="18.75">
      <c r="B24" s="9" t="s">
        <v>15</v>
      </c>
      <c r="C24" s="24" t="s">
        <v>24</v>
      </c>
      <c r="D24" s="35">
        <f>D23/100*30.2</f>
        <v>198072.90006</v>
      </c>
      <c r="E24" s="34">
        <f>D24*4</f>
        <v>792291.60024</v>
      </c>
      <c r="F24" s="7"/>
    </row>
    <row r="25" spans="2:6" ht="18.75">
      <c r="B25" s="9" t="s">
        <v>16</v>
      </c>
      <c r="C25" s="6" t="s">
        <v>23</v>
      </c>
      <c r="D25" s="33">
        <v>350940</v>
      </c>
      <c r="E25" s="34">
        <f>D25*4</f>
        <v>1403760</v>
      </c>
      <c r="F25" s="7"/>
    </row>
    <row r="26" spans="2:6" ht="18.75">
      <c r="B26" s="9" t="s">
        <v>17</v>
      </c>
      <c r="C26" s="24" t="s">
        <v>51</v>
      </c>
      <c r="D26" s="35">
        <v>430000</v>
      </c>
      <c r="E26" s="37">
        <f>D26*4</f>
        <v>1720000</v>
      </c>
      <c r="F26" s="7"/>
    </row>
    <row r="27" spans="2:6" ht="18.75">
      <c r="B27" s="9"/>
      <c r="C27" s="6" t="s">
        <v>25</v>
      </c>
      <c r="D27" s="33"/>
      <c r="E27" s="34"/>
      <c r="F27" s="7"/>
    </row>
    <row r="28" spans="2:6" ht="21.75" customHeight="1" hidden="1">
      <c r="B28" s="22" t="s">
        <v>26</v>
      </c>
      <c r="C28" s="14" t="s">
        <v>40</v>
      </c>
      <c r="D28" s="36">
        <v>185000</v>
      </c>
      <c r="E28" s="26">
        <f aca="true" t="shared" si="0" ref="E28:E33">D28*4</f>
        <v>740000</v>
      </c>
      <c r="F28" s="7"/>
    </row>
    <row r="29" spans="2:6" ht="37.5" hidden="1">
      <c r="B29" s="23" t="s">
        <v>27</v>
      </c>
      <c r="C29" s="14" t="s">
        <v>39</v>
      </c>
      <c r="D29" s="36">
        <v>15000</v>
      </c>
      <c r="E29" s="26">
        <f t="shared" si="0"/>
        <v>60000</v>
      </c>
      <c r="F29" s="7"/>
    </row>
    <row r="30" spans="2:6" ht="18.75" hidden="1">
      <c r="B30" s="22" t="s">
        <v>28</v>
      </c>
      <c r="C30" s="15" t="s">
        <v>41</v>
      </c>
      <c r="D30" s="36">
        <v>15000</v>
      </c>
      <c r="E30" s="26">
        <f t="shared" si="0"/>
        <v>60000</v>
      </c>
      <c r="F30" s="7"/>
    </row>
    <row r="31" spans="2:6" ht="56.25" hidden="1">
      <c r="B31" s="23" t="s">
        <v>29</v>
      </c>
      <c r="C31" s="21" t="s">
        <v>42</v>
      </c>
      <c r="D31" s="36">
        <v>15000</v>
      </c>
      <c r="E31" s="26">
        <f t="shared" si="0"/>
        <v>60000</v>
      </c>
      <c r="F31" s="7"/>
    </row>
    <row r="32" spans="2:6" ht="18.75" hidden="1">
      <c r="B32" s="22" t="s">
        <v>30</v>
      </c>
      <c r="C32" s="15" t="s">
        <v>44</v>
      </c>
      <c r="D32" s="36">
        <v>20000</v>
      </c>
      <c r="E32" s="26">
        <f t="shared" si="0"/>
        <v>80000</v>
      </c>
      <c r="F32" s="7"/>
    </row>
    <row r="33" spans="2:6" ht="18.75" hidden="1">
      <c r="B33" s="22" t="s">
        <v>43</v>
      </c>
      <c r="C33" s="15" t="s">
        <v>46</v>
      </c>
      <c r="D33" s="36">
        <v>15000</v>
      </c>
      <c r="E33" s="26">
        <f t="shared" si="0"/>
        <v>60000</v>
      </c>
      <c r="F33" s="7"/>
    </row>
    <row r="34" spans="2:6" ht="18.75" hidden="1">
      <c r="B34" s="22" t="s">
        <v>54</v>
      </c>
      <c r="C34" s="15" t="s">
        <v>55</v>
      </c>
      <c r="D34" s="36">
        <f>E34/4</f>
        <v>0</v>
      </c>
      <c r="E34" s="26"/>
      <c r="F34" s="7"/>
    </row>
    <row r="35" spans="2:6" ht="18.75" hidden="1">
      <c r="B35" s="22" t="s">
        <v>50</v>
      </c>
      <c r="C35" s="15" t="s">
        <v>47</v>
      </c>
      <c r="D35" s="36">
        <v>150000</v>
      </c>
      <c r="E35" s="26">
        <f>D35*4</f>
        <v>600000</v>
      </c>
      <c r="F35" s="7"/>
    </row>
    <row r="36" spans="2:6" ht="18.75">
      <c r="B36" s="9" t="s">
        <v>18</v>
      </c>
      <c r="C36" s="6" t="s">
        <v>31</v>
      </c>
      <c r="D36" s="33">
        <v>119437.5</v>
      </c>
      <c r="E36" s="34">
        <f>D36*4</f>
        <v>477750</v>
      </c>
      <c r="F36" s="7"/>
    </row>
    <row r="37" spans="2:6" ht="18.75">
      <c r="B37" s="9" t="s">
        <v>19</v>
      </c>
      <c r="C37" s="6" t="s">
        <v>32</v>
      </c>
      <c r="D37" s="33"/>
      <c r="E37" s="34">
        <v>85000</v>
      </c>
      <c r="F37" s="7"/>
    </row>
    <row r="38" spans="2:6" ht="18.75">
      <c r="B38" s="9" t="s">
        <v>20</v>
      </c>
      <c r="C38" s="24" t="s">
        <v>62</v>
      </c>
      <c r="D38" s="35"/>
      <c r="E38" s="37">
        <v>261211.81</v>
      </c>
      <c r="F38" s="7"/>
    </row>
    <row r="39" spans="2:6" ht="18.75">
      <c r="B39" s="9" t="s">
        <v>45</v>
      </c>
      <c r="C39" s="6" t="s">
        <v>33</v>
      </c>
      <c r="D39" s="33">
        <f>E39/4</f>
        <v>18750</v>
      </c>
      <c r="E39" s="34">
        <v>75000</v>
      </c>
      <c r="F39" s="7"/>
    </row>
    <row r="40" spans="2:6" ht="19.5" thickBot="1">
      <c r="B40" s="50" t="s">
        <v>38</v>
      </c>
      <c r="C40" s="51"/>
      <c r="D40" s="41">
        <f>D23+D24+D25+D26+D36+D37+D39</f>
        <v>1773070.9300600002</v>
      </c>
      <c r="E40" s="40">
        <f>E23+E24+E25+E26+E36+E37+E38+E39</f>
        <v>7438495.53024</v>
      </c>
      <c r="F40" s="7"/>
    </row>
    <row r="41" spans="2:6" ht="18.75">
      <c r="B41" s="16" t="s">
        <v>34</v>
      </c>
      <c r="C41" s="54" t="s">
        <v>35</v>
      </c>
      <c r="D41" s="54"/>
      <c r="E41" s="55"/>
      <c r="F41" s="7"/>
    </row>
    <row r="42" spans="2:6" ht="30.75" customHeight="1" thickBot="1">
      <c r="B42" s="42" t="s">
        <v>36</v>
      </c>
      <c r="C42" s="38" t="s">
        <v>37</v>
      </c>
      <c r="D42" s="10"/>
      <c r="E42" s="43">
        <f>E21-E40</f>
        <v>2749.7197599997744</v>
      </c>
      <c r="F42" s="7"/>
    </row>
    <row r="43" spans="2:6" ht="18.75">
      <c r="B43" s="17"/>
      <c r="C43" s="18"/>
      <c r="D43" s="19"/>
      <c r="E43" s="19"/>
      <c r="F43" s="7"/>
    </row>
    <row r="44" spans="2:5" ht="18.75" hidden="1">
      <c r="B44" s="56" t="s">
        <v>48</v>
      </c>
      <c r="C44" s="56"/>
      <c r="D44" s="56"/>
      <c r="E44" s="56"/>
    </row>
    <row r="46" spans="2:5" ht="18.75">
      <c r="B46" s="56" t="s">
        <v>49</v>
      </c>
      <c r="C46" s="56"/>
      <c r="D46" s="56"/>
      <c r="E46" s="56"/>
    </row>
  </sheetData>
  <sheetProtection/>
  <mergeCells count="11">
    <mergeCell ref="C22:E22"/>
    <mergeCell ref="B40:C40"/>
    <mergeCell ref="C41:E41"/>
    <mergeCell ref="B44:E44"/>
    <mergeCell ref="B46:E46"/>
    <mergeCell ref="D2:E2"/>
    <mergeCell ref="C6:E6"/>
    <mergeCell ref="B11:E11"/>
    <mergeCell ref="B12:E12"/>
    <mergeCell ref="C15:E15"/>
    <mergeCell ref="B21:C21"/>
  </mergeCells>
  <printOptions/>
  <pageMargins left="0.25" right="0.25" top="0.75" bottom="0.75" header="0.3" footer="0.3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Марина Душина</cp:lastModifiedBy>
  <cp:lastPrinted>2023-05-03T12:41:38Z</cp:lastPrinted>
  <dcterms:created xsi:type="dcterms:W3CDTF">2012-01-13T05:02:18Z</dcterms:created>
  <dcterms:modified xsi:type="dcterms:W3CDTF">2023-08-07T14:50:02Z</dcterms:modified>
  <cp:category/>
  <cp:version/>
  <cp:contentType/>
  <cp:contentStatus/>
</cp:coreProperties>
</file>